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fazprev-my.sharepoint.com/personal/fazprev_fazprev_com_br/Documents/Fazprev/Compras e Licitações/Licitações/LICITAÇÕES 2024/015 - DISPENSA DE LICITAÇÃO - MATERIAL DE COPA E COZINHA, INFORMATICA, HIGIENE/"/>
    </mc:Choice>
  </mc:AlternateContent>
  <xr:revisionPtr revIDLastSave="1090" documentId="8_{FDC4554F-312F-47B0-80C0-3F183B44FF78}" xr6:coauthVersionLast="47" xr6:coauthVersionMax="47" xr10:uidLastSave="{34D462DF-E641-49E1-AD5E-59386F46BD48}"/>
  <bookViews>
    <workbookView xWindow="-120" yWindow="-120" windowWidth="29040" windowHeight="15720" tabRatio="786" xr2:uid="{00000000-000D-0000-FFFF-FFFF00000000}"/>
  </bookViews>
  <sheets>
    <sheet name="Mat. para 12 meses" sheetId="11" r:id="rId1"/>
    <sheet name="CONTABILISTA" sheetId="16" state="hidden" r:id="rId2"/>
    <sheet name="BOZA" sheetId="18" state="hidden" r:id="rId3"/>
  </sheets>
  <definedNames>
    <definedName name="_xlnm.Print_Area" localSheetId="0">'Mat. para 12 meses'!$A$1:$S$19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6" l="1"/>
  <c r="G26" i="16"/>
  <c r="G25" i="16"/>
  <c r="G5" i="16"/>
  <c r="G17" i="16" l="1"/>
  <c r="G12" i="16"/>
  <c r="G13" i="16"/>
  <c r="G12" i="18"/>
  <c r="G15" i="18" s="1"/>
  <c r="G13" i="18"/>
  <c r="G29" i="16"/>
  <c r="G28" i="16"/>
  <c r="G24" i="16"/>
  <c r="F5" i="18"/>
  <c r="F7" i="18" s="1"/>
  <c r="G7" i="16"/>
  <c r="G14" i="16"/>
  <c r="G19" i="16"/>
  <c r="G18" i="16"/>
  <c r="G16" i="16"/>
  <c r="G15" i="16"/>
  <c r="G10" i="16"/>
  <c r="G9" i="16"/>
  <c r="G8" i="16"/>
  <c r="G6" i="16"/>
  <c r="G30" i="16" l="1"/>
  <c r="G21" i="16"/>
</calcChain>
</file>

<file path=xl/sharedStrings.xml><?xml version="1.0" encoding="utf-8"?>
<sst xmlns="http://schemas.openxmlformats.org/spreadsheetml/2006/main" count="139" uniqueCount="85">
  <si>
    <t>Und.</t>
  </si>
  <si>
    <t>Fardo</t>
  </si>
  <si>
    <t>GL</t>
  </si>
  <si>
    <t>R$ Unit.</t>
  </si>
  <si>
    <t>R$ Total</t>
  </si>
  <si>
    <t>Borrifador de Água Pulverizador Manual 350 ml</t>
  </si>
  <si>
    <t>Esponja Multiuso Lava Louça Dupla Face para Cozinha, limpeza diária. 1º Camada com espuma macia. 2º Camada com fibra abrasiva</t>
  </si>
  <si>
    <t>Flanela branca para limpeza 100% algodão, tamanho aproximado 28x58cm.</t>
  </si>
  <si>
    <t>Qtde.</t>
  </si>
  <si>
    <t>Desinfetante líquido perfumado para limpeza de pisos. Galão de 5 litros - Lavanda.</t>
  </si>
  <si>
    <t>Especificação</t>
  </si>
  <si>
    <t>Saco de Lixo 100 Litros, reforçado, cor preta, pacote com 100 unidades.</t>
  </si>
  <si>
    <t>Limpador Multiuso para limpeza em geral, frasco 500ml.</t>
  </si>
  <si>
    <t>Frasco</t>
  </si>
  <si>
    <t>Refil para Mop Abrasivo Noviça Bettanin. Tamanho 5cm x 35cm x 15,5cm</t>
  </si>
  <si>
    <t>Fósforo de madeira 100% reflorestada, embalagem de papel atóxico com selo do INMETRO, contendo 10 caixas com 40 palitos cada.</t>
  </si>
  <si>
    <t>CONTABILISTA</t>
  </si>
  <si>
    <t>Café Extra Forte de 1ª linha, torrado e moído, em embalagem a vácuo laminada, torração escura, sem glúten e sem gordura saturada, com selo de pureza ABIC, embalagem pacote com 500 Gramas. Com validade mínima de 12 meses, a contar da data de entrega pelo fornecedor. Referências: Cotar valores para às marcas Melitta, Bom Jesus, 3 corações ou equivalente com o mesmo padrão.
  validade mínima 1 ano da data de entrega.</t>
  </si>
  <si>
    <t>Filtro de Papel nº 103, com costura dupla nas extremidades, papel resistente de alta qualidade, com micro furos. Caixa com 30 filtros. 
Referências: Cotar valores para às marcas Melitta, 3 corações ou equivalente com o mesmo padrão.</t>
  </si>
  <si>
    <t xml:space="preserve">Copo – DESCARTÁVEL – de 1ª qualidade 180ml – 
pacote com 100 unidades- confeccionado em polipropileno branco leitoso, corpo frisado, bordas arrendondadas.
 Referências: Similar às marcas COPOBRAS, ALTACOPPO, ou equivalente com o mesmo padrão.
</t>
  </si>
  <si>
    <r>
      <t xml:space="preserve">Adoçante dietético líquido (sucralose), composto de água, edulcorantes artificiais: </t>
    </r>
    <r>
      <rPr>
        <b/>
        <sz val="11"/>
        <color theme="1"/>
        <rFont val="Arial"/>
        <family val="2"/>
      </rPr>
      <t>sucralose</t>
    </r>
    <r>
      <rPr>
        <sz val="11"/>
        <color theme="1"/>
        <rFont val="Arial"/>
        <family val="2"/>
      </rPr>
      <t xml:space="preserve"> e acesulfame-K. Frasco  de 80 a 100ml. Validade mínima de 12 meses a contar da data de entrega</t>
    </r>
  </si>
  <si>
    <r>
      <rPr>
        <b/>
        <sz val="11"/>
        <color theme="1"/>
        <rFont val="Arial"/>
        <family val="2"/>
      </rPr>
      <t xml:space="preserve">Açúcar tipo refinado - embalagem de 5 Kg </t>
    </r>
    <r>
      <rPr>
        <sz val="11"/>
        <color theme="1"/>
        <rFont val="Arial"/>
        <family val="2"/>
      </rPr>
      <t>em plástico atóxico, obtido da cana de açúcar, com aspecto cor, cheiro próprios, sabor doce com teor de sacarose mínimo de 99%p/p e umidade máxima de 0,3%p/p sem fermentação, devidamente rotulado e em conformidade com a legislação vigente. Validade mínima de 12 meses a contar da data de entrega.</t>
    </r>
  </si>
  <si>
    <t>Água sanitária desinfetante e bactericida; com prazo máximo de validade de 36 meses; Embalagem de 1 litro.</t>
  </si>
  <si>
    <r>
      <t>GEL SANITARIO ADESIVO </t>
    </r>
    <r>
      <rPr>
        <b/>
        <sz val="10"/>
        <color rgb="FF000000"/>
        <rFont val="Calibri"/>
        <family val="2"/>
        <scheme val="minor"/>
      </rPr>
      <t>REFIL</t>
    </r>
    <r>
      <rPr>
        <sz val="10"/>
        <color rgb="FF000000"/>
        <rFont val="Calibri"/>
        <family val="2"/>
        <scheme val="minor"/>
      </rPr>
      <t> -preferencialmente marine ou lavanda ou jasmim, 37g - dispensa o uso de qualquer suporte plástico ,  embalagem contendo  6 discos aplicações Principio ativo: Lauril Sulfato de Sódio</t>
    </r>
  </si>
  <si>
    <t>Aplicador Gel Sanitário com 6 discos gel  preferencialmente lavanda, jasmim ou eucalipto, 37g a 40g compátivel com o item 7 Detergente Gel Adesivo Sanitário</t>
  </si>
  <si>
    <t>ITEM</t>
  </si>
  <si>
    <t>SODA CAUSTICA
desincrustante alcalino  com alta performance na remoção de sujeiras e gorduras, em limpeza de pias, mármores, pisos, vasos sanitários, tanques, ralos e caixas de gordura em diluição.
 Peso: 1kg;
1 pote com 1kg do produto;
NaOH (Hidróxido de Sódio – Soda Cáustica).</t>
  </si>
  <si>
    <t>QNTD</t>
  </si>
  <si>
    <t>marca cotada</t>
  </si>
  <si>
    <t>Quimidrol</t>
  </si>
  <si>
    <t>Álcool líquido 70° INPM, frasco de 1 litro</t>
  </si>
  <si>
    <t>unid</t>
  </si>
  <si>
    <t>DESCRIÇÃO</t>
  </si>
  <si>
    <t xml:space="preserve">Nobre </t>
  </si>
  <si>
    <t>Contabilista</t>
  </si>
  <si>
    <t>SANIPLUS</t>
  </si>
  <si>
    <t>QBOA</t>
  </si>
  <si>
    <t>DUETTO
cada fardo com 16 rolos</t>
  </si>
  <si>
    <t xml:space="preserve">Papel Higiênico, folha dupla, neutro.
Pacote com rolos de 30 metros cada TOTALIZANDO 768 ROLOS </t>
  </si>
  <si>
    <t>Saco de Lixo 30 Litros, reforçado, cor azul, TOTALIZANDO 800 unidades.</t>
  </si>
  <si>
    <t xml:space="preserve">PLASZOM
rolo com 20 </t>
  </si>
  <si>
    <t>rolo</t>
  </si>
  <si>
    <t>Toalha de papel de boa qualidade, alto desempenho, macia dos dois lados e resistente, absorção superior, não possuir odor, excelente alvura e maciez, bem como boas propriedades de resistência ao estado úmido, cor branca, cada fardo contendo pacotes totalizando 1000 folhas  por fardo - 20cm X 20cm.</t>
  </si>
  <si>
    <t>super lucho  folhas FIEL</t>
  </si>
  <si>
    <t>Balde plástico, graduado, 16 a 20 litros, transparente, resistente para limpezas leves e pesadas. Com bico direcionador de água e escala medidora de volume. Alça plástica ergonômica, com pegador anatômico para facilitar o manuseio.</t>
  </si>
  <si>
    <t xml:space="preserve">JAGUAR </t>
  </si>
  <si>
    <t>DA ILHA</t>
  </si>
  <si>
    <t>GIOCA</t>
  </si>
  <si>
    <t>TOTAL</t>
  </si>
  <si>
    <t>PCT</t>
  </si>
  <si>
    <t>MATERIAL DE COPA E COZINHA</t>
  </si>
  <si>
    <t>MATERIAIS DE HIGIENE E LIMPEZA</t>
  </si>
  <si>
    <t>ALTO ALEGRE</t>
  </si>
  <si>
    <t>MELITTA</t>
  </si>
  <si>
    <t>UNID</t>
  </si>
  <si>
    <t>PARANA</t>
  </si>
  <si>
    <t>COPOBRAS (PP)</t>
  </si>
  <si>
    <t>BOZA SUPERMERCADOS</t>
  </si>
  <si>
    <t>pct</t>
  </si>
  <si>
    <t>ZEROCAL</t>
  </si>
  <si>
    <t>BETTANIN</t>
  </si>
  <si>
    <t>NOVACOV</t>
  </si>
  <si>
    <t>SCOTCH BRITE
com 10</t>
  </si>
  <si>
    <t>ULTRA PACK</t>
  </si>
  <si>
    <t>SCO</t>
  </si>
  <si>
    <t>GIRANDO SOL</t>
  </si>
  <si>
    <t>Adoçante dietético líquido (sucralose), composto de água, edulcorantes artificiais: sucralose e acesulfame-K. Frasco  de 80 a 100ml. Validade mínima de 12 meses a contar da data de entrega</t>
  </si>
  <si>
    <t>melita</t>
  </si>
  <si>
    <t xml:space="preserve">Tipo: Menor Preço </t>
  </si>
  <si>
    <t>LOTE</t>
  </si>
  <si>
    <t>Açúcar tipo refinado - embalagem de 5 Kg em plástico atóxico, obtido da cana de açúcar, com aspecto cor, cheiro próprios, sabor doce com teor de sacarose mínimo de 99%p/p e umidade máxima de 0,3%p/p sem fermentação, devidamente rotulado e em conformidade com a legislação vigente. Validade mínima de 12 meses a contar da data de entrega.</t>
  </si>
  <si>
    <t>FR</t>
  </si>
  <si>
    <t>Fardos</t>
  </si>
  <si>
    <t>Adoçante dietético líquido (sucralose), composto de água, edulcorantes artificiais: sucralose e acesulfame-K. Frasco  de 80 a 100ml. Validade mínima de 12 meses a contar da data de entrega.</t>
  </si>
  <si>
    <t>Fita Adesiva Dupla face, transparente, fixação permanente, pacote com 1 rolo de 20m comprimento ou superior.</t>
  </si>
  <si>
    <t>Objeto: Aquisição de Material de Higiene e Limpeza, Copa e Cozinha e Informática</t>
  </si>
  <si>
    <t>Cartão de memória para máquina fotográfica 64GB Extreme SDXC UHS-I - C10, U3, V30, 4K, UHD, cartão SD - SDSDXV2-064G-GNCIN ou outro com as mesmas especificações e compatível com a maquina fotográfica Nikon D3200.</t>
  </si>
  <si>
    <t>Veneno para Formigas aproximadamente 400 ml, spray, sem cheiro, ação imediata.</t>
  </si>
  <si>
    <t>Organizador Porta Talher com Divisórias de Utensílios, na cor preta ou cinza, em plástico, com no mínimo 4 compartimentos. Tamanho: de 27 a 36 cm de comprimento e largura.</t>
  </si>
  <si>
    <r>
      <t xml:space="preserve">Toalha de papel de boa qualidade, alto desempenho, macia dos dois lados e </t>
    </r>
    <r>
      <rPr>
        <b/>
        <sz val="10"/>
        <rFont val="Calibri"/>
        <family val="2"/>
        <scheme val="minor"/>
      </rPr>
      <t>material</t>
    </r>
    <r>
      <rPr>
        <sz val="10"/>
        <rFont val="Calibri"/>
        <family val="2"/>
        <scheme val="minor"/>
      </rPr>
      <t xml:space="preserve"> </t>
    </r>
    <r>
      <rPr>
        <b/>
        <sz val="10"/>
        <rFont val="Calibri"/>
        <family val="2"/>
        <scheme val="minor"/>
      </rPr>
      <t>resistente - que não rasgue ao ser utilizado</t>
    </r>
    <r>
      <rPr>
        <sz val="10"/>
        <rFont val="Calibri"/>
        <family val="2"/>
        <scheme val="minor"/>
      </rPr>
      <t xml:space="preserve">, alta absorção, sem odor, </t>
    </r>
    <r>
      <rPr>
        <b/>
        <sz val="10"/>
        <rFont val="Calibri"/>
        <family val="2"/>
        <scheme val="minor"/>
      </rPr>
      <t>folha simples</t>
    </r>
    <r>
      <rPr>
        <sz val="10"/>
        <rFont val="Calibri"/>
        <family val="2"/>
        <scheme val="minor"/>
      </rPr>
      <t xml:space="preserve">, </t>
    </r>
    <r>
      <rPr>
        <b/>
        <sz val="10"/>
        <rFont val="Calibri"/>
        <family val="2"/>
        <scheme val="minor"/>
      </rPr>
      <t>duas dobras, cor branca</t>
    </r>
    <r>
      <rPr>
        <sz val="10"/>
        <rFont val="Calibri"/>
        <family val="2"/>
        <scheme val="minor"/>
      </rPr>
      <t xml:space="preserve">, cada fardo contendo pacotes totalizando </t>
    </r>
    <r>
      <rPr>
        <b/>
        <sz val="10"/>
        <rFont val="Calibri"/>
        <family val="2"/>
        <scheme val="minor"/>
      </rPr>
      <t>1000 folhas</t>
    </r>
    <r>
      <rPr>
        <sz val="10"/>
        <rFont val="Calibri"/>
        <family val="2"/>
        <scheme val="minor"/>
      </rPr>
      <t xml:space="preserve"> - follhas com aprox  20cm a 22cm, linha de corte bem definida e com fácil destaque.</t>
    </r>
  </si>
  <si>
    <t>Copo – DESCARTÁVEL – de 1ª qualidade 180ml – 
pacote com 100 unidades- confeccionado em polipropileno branco leitoso, corpo frisado, bordas arredondadas. Referências: Similar às marcas COPOBRAS, ALTACOPPO, ou equivalente com o mesmo padrão.</t>
  </si>
  <si>
    <t>Protocolo: Processo nº 305/2024</t>
  </si>
  <si>
    <t xml:space="preserve">Café Tradicional, pacote de 500 gramas de café em pó homogêneo torrado e moído, obtido a partir de 100% 
de grãos beneficiados do fruto maduro e de 1ª qualidade, gosto predominante de café arábica, permitida a presença de café conilon, bebida dura, admitindo-se Rio e isento de Rio Zona, com o ponto de torra média, embalado pelo processo de vácuo puro, material atóxico.  Qualidade: a marca deve possuir Certificado no PQC Programa de Qualidade do Café, da ABIC, em plena validade, ou Laudo de avaliação do café, emitido por laboratório especializado, com nota de Qualidade Global
mínima de 4,5 pontos e máxima de 5,9 na Escala Sensorial do Café e laudo de análise de microscopia do café, com tolerância de no máximo 1% de impureza;
Marcas de referência: Melitta, Damasco, Bom Jesus, 3 Corações, Alvorada, ou equivalente, ou similar, ou de melhor qualidade. Validade mínima: 12 meses a partir da data de entrega. </t>
  </si>
  <si>
    <t>Filtro de Papel nº 103, com costura dupla nas extremidades, papel resistente de alta qualidade, com micro furos. Caixa com 30 filtros. Referências: Cotar valores para às marcas Melitta, 3 corações ou equivalente com o mesmo padrão.</t>
  </si>
  <si>
    <t>Caixa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</si>
</sst>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16]\ * #,##0.00_-;\-[$R$-416]\ * #,##0.00_-;_-[$R$-416]\ * &quot;-&quot;??_-;_-@_-"/>
  </numFmts>
  <fonts count="25">
    <font>
      <sz val="11"/>
      <color theme="1"/>
      <name val="Calibri"/>
      <family val="2"/>
      <scheme val="minor"/>
    </font>
    <font>
      <sz val="10"/>
      <name val="Calibri"/>
      <family val="2"/>
      <scheme val="minor"/>
    </font>
    <font>
      <sz val="10"/>
      <color theme="0" tint="-0.499984740745262"/>
      <name val="Calibri"/>
      <family val="2"/>
      <scheme val="minor"/>
    </font>
    <font>
      <b/>
      <sz val="12"/>
      <name val="Calibri"/>
      <family val="2"/>
      <scheme val="minor"/>
    </font>
    <font>
      <b/>
      <sz val="8"/>
      <name val="Calibri"/>
      <family val="2"/>
      <scheme val="minor"/>
    </font>
    <font>
      <sz val="9"/>
      <name val="Calibri"/>
      <family val="2"/>
      <scheme val="minor"/>
    </font>
    <font>
      <sz val="11"/>
      <color theme="1"/>
      <name val="Arial"/>
      <family val="2"/>
    </font>
    <font>
      <b/>
      <sz val="11"/>
      <color theme="1"/>
      <name val="Arial"/>
      <family val="2"/>
    </font>
    <font>
      <sz val="10"/>
      <color rgb="FF000000"/>
      <name val="Calibri"/>
      <family val="2"/>
      <scheme val="minor"/>
    </font>
    <font>
      <b/>
      <sz val="9"/>
      <color rgb="FF000000"/>
      <name val="Calibri"/>
      <family val="2"/>
      <scheme val="minor"/>
    </font>
    <font>
      <b/>
      <sz val="10"/>
      <color rgb="FF000000"/>
      <name val="Calibri"/>
      <family val="2"/>
      <scheme val="minor"/>
    </font>
    <font>
      <sz val="10"/>
      <color rgb="FF000000"/>
      <name val="Cambria"/>
      <family val="1"/>
    </font>
    <font>
      <sz val="11"/>
      <color rgb="FF282828"/>
      <name val="Inherit"/>
    </font>
    <font>
      <b/>
      <sz val="11"/>
      <color theme="1"/>
      <name val="Calibri"/>
      <family val="2"/>
      <scheme val="minor"/>
    </font>
    <font>
      <b/>
      <sz val="9"/>
      <name val="Calibri"/>
      <family val="2"/>
      <scheme val="minor"/>
    </font>
    <font>
      <b/>
      <sz val="11"/>
      <color rgb="FF000000"/>
      <name val="Calibri"/>
      <family val="2"/>
      <scheme val="minor"/>
    </font>
    <font>
      <b/>
      <sz val="12"/>
      <color theme="1"/>
      <name val="Calibri"/>
      <family val="2"/>
      <scheme val="minor"/>
    </font>
    <font>
      <sz val="11"/>
      <color rgb="FF000000"/>
      <name val="Calibri"/>
      <family val="2"/>
      <scheme val="minor"/>
    </font>
    <font>
      <b/>
      <sz val="16"/>
      <color theme="1"/>
      <name val="Calibri"/>
      <family val="2"/>
      <scheme val="minor"/>
    </font>
    <font>
      <sz val="9"/>
      <color theme="1"/>
      <name val="Calibri"/>
      <family val="2"/>
      <scheme val="minor"/>
    </font>
    <font>
      <b/>
      <i/>
      <sz val="11"/>
      <name val="Calibri"/>
      <family val="2"/>
      <scheme val="minor"/>
    </font>
    <font>
      <sz val="10"/>
      <color rgb="FFFF0000"/>
      <name val="Calibri"/>
      <family val="2"/>
      <scheme val="minor"/>
    </font>
    <font>
      <sz val="10"/>
      <name val="Cambria"/>
      <family val="1"/>
    </font>
    <font>
      <b/>
      <sz val="10"/>
      <name val="Calibri"/>
      <family val="2"/>
      <scheme val="minor"/>
    </font>
    <font>
      <sz val="10"/>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12">
    <xf numFmtId="0" fontId="0" fillId="0" borderId="0" xfId="0"/>
    <xf numFmtId="0" fontId="1" fillId="0" borderId="0" xfId="0" applyFont="1"/>
    <xf numFmtId="0" fontId="2" fillId="0" borderId="0" xfId="0" applyFont="1"/>
    <xf numFmtId="4" fontId="1" fillId="0" borderId="1" xfId="0" applyNumberFormat="1" applyFont="1" applyBorder="1" applyAlignment="1">
      <alignment horizontal="center" vertical="center"/>
    </xf>
    <xf numFmtId="0" fontId="1" fillId="0" borderId="0" xfId="0" quotePrefix="1" applyFont="1" applyAlignment="1">
      <alignment horizontal="left"/>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 fontId="1" fillId="3" borderId="1"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8" fillId="5" borderId="1" xfId="0" applyFont="1" applyFill="1" applyBorder="1" applyAlignment="1">
      <alignment horizontal="righ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2" borderId="1" xfId="0" quotePrefix="1" applyFont="1" applyFill="1" applyBorder="1" applyAlignment="1">
      <alignment horizontal="center"/>
    </xf>
    <xf numFmtId="0" fontId="0" fillId="0" borderId="0" xfId="0" applyAlignment="1">
      <alignment vertical="center"/>
    </xf>
    <xf numFmtId="0" fontId="13" fillId="2" borderId="0" xfId="0" applyFont="1" applyFill="1"/>
    <xf numFmtId="0" fontId="10" fillId="0" borderId="1" xfId="0" applyFont="1" applyBorder="1" applyAlignment="1">
      <alignment horizontal="center" vertical="center"/>
    </xf>
    <xf numFmtId="0" fontId="8" fillId="0" borderId="1" xfId="0" quotePrefix="1"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11" fillId="0" borderId="1" xfId="0" applyFont="1" applyBorder="1" applyAlignment="1">
      <alignment horizontal="left" vertical="center" wrapText="1"/>
    </xf>
    <xf numFmtId="0" fontId="8" fillId="0" borderId="1" xfId="0" applyFont="1" applyBorder="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right" vertical="center" wrapText="1"/>
    </xf>
    <xf numFmtId="0" fontId="0" fillId="0" borderId="0" xfId="0" applyAlignment="1">
      <alignment horizontal="center"/>
    </xf>
    <xf numFmtId="0" fontId="8" fillId="0" borderId="1" xfId="0" quotePrefix="1" applyFont="1" applyBorder="1" applyAlignment="1">
      <alignment horizontal="center" vertical="center" wrapText="1"/>
    </xf>
    <xf numFmtId="0" fontId="8" fillId="3" borderId="1" xfId="0" quotePrefix="1" applyFont="1" applyFill="1" applyBorder="1" applyAlignment="1">
      <alignment horizontal="left" vertical="center" wrapText="1"/>
    </xf>
    <xf numFmtId="164" fontId="0" fillId="0" borderId="0" xfId="0" applyNumberFormat="1"/>
    <xf numFmtId="0" fontId="0" fillId="0" borderId="1" xfId="0" applyBorder="1" applyAlignment="1">
      <alignment vertical="center"/>
    </xf>
    <xf numFmtId="0" fontId="10" fillId="3" borderId="1" xfId="0" applyFont="1" applyFill="1" applyBorder="1" applyAlignment="1">
      <alignment horizontal="center" vertical="center"/>
    </xf>
    <xf numFmtId="0" fontId="12" fillId="3" borderId="1" xfId="0" quotePrefix="1" applyFont="1" applyFill="1" applyBorder="1" applyAlignment="1">
      <alignment horizontal="left" vertical="center" wrapText="1"/>
    </xf>
    <xf numFmtId="164" fontId="13" fillId="2" borderId="0" xfId="0" applyNumberFormat="1" applyFont="1" applyFill="1"/>
    <xf numFmtId="0" fontId="13" fillId="4" borderId="0" xfId="0" applyFont="1" applyFill="1"/>
    <xf numFmtId="164" fontId="13" fillId="4" borderId="0" xfId="0" applyNumberFormat="1" applyFont="1" applyFill="1"/>
    <xf numFmtId="0" fontId="6" fillId="3" borderId="1" xfId="0" quotePrefix="1" applyFont="1" applyFill="1" applyBorder="1" applyAlignment="1">
      <alignment horizontal="left" vertical="center" wrapText="1"/>
    </xf>
    <xf numFmtId="0" fontId="0" fillId="3" borderId="1" xfId="0" applyFill="1" applyBorder="1" applyAlignment="1">
      <alignment horizontal="center" vertical="center"/>
    </xf>
    <xf numFmtId="0" fontId="13" fillId="2" borderId="4" xfId="0" applyFont="1" applyFill="1" applyBorder="1" applyAlignment="1">
      <alignment horizontal="center"/>
    </xf>
    <xf numFmtId="0" fontId="13" fillId="3" borderId="0" xfId="0" applyFont="1" applyFill="1"/>
    <xf numFmtId="0" fontId="0" fillId="0" borderId="1" xfId="0" applyBorder="1" applyAlignment="1">
      <alignment horizontal="center" vertical="center"/>
    </xf>
    <xf numFmtId="164" fontId="0" fillId="0" borderId="1" xfId="0" applyNumberFormat="1" applyBorder="1" applyAlignment="1">
      <alignment horizontal="center" vertical="center"/>
    </xf>
    <xf numFmtId="0" fontId="16" fillId="2" borderId="0" xfId="0" applyFont="1" applyFill="1"/>
    <xf numFmtId="164" fontId="16" fillId="2" borderId="1" xfId="0" applyNumberFormat="1" applyFont="1" applyFill="1" applyBorder="1" applyAlignment="1">
      <alignment horizontal="center" vertical="center"/>
    </xf>
    <xf numFmtId="0" fontId="13" fillId="3" borderId="3" xfId="0" applyFont="1" applyFill="1" applyBorder="1"/>
    <xf numFmtId="0" fontId="13" fillId="4" borderId="4" xfId="0" applyFont="1" applyFill="1" applyBorder="1" applyAlignment="1">
      <alignment horizontal="center"/>
    </xf>
    <xf numFmtId="0" fontId="17" fillId="3" borderId="1" xfId="0" quotePrefix="1" applyFont="1" applyFill="1" applyBorder="1" applyAlignment="1">
      <alignment horizontal="left" vertical="center" wrapText="1"/>
    </xf>
    <xf numFmtId="0" fontId="13" fillId="3" borderId="1" xfId="0" quotePrefix="1" applyFont="1" applyFill="1" applyBorder="1" applyAlignment="1">
      <alignment horizontal="center" vertical="center"/>
    </xf>
    <xf numFmtId="0" fontId="14" fillId="3" borderId="1" xfId="0" applyFont="1" applyFill="1" applyBorder="1" applyAlignment="1">
      <alignment horizontal="center" vertical="center" wrapText="1"/>
    </xf>
    <xf numFmtId="164" fontId="0" fillId="3" borderId="1" xfId="0" applyNumberFormat="1" applyFill="1" applyBorder="1" applyAlignment="1">
      <alignment horizontal="center" vertical="center"/>
    </xf>
    <xf numFmtId="0" fontId="19" fillId="3" borderId="1" xfId="0" applyFont="1" applyFill="1" applyBorder="1" applyAlignment="1">
      <alignment horizontal="center"/>
    </xf>
    <xf numFmtId="0" fontId="0" fillId="3" borderId="1" xfId="0" quotePrefix="1" applyFill="1" applyBorder="1" applyAlignment="1">
      <alignment horizontal="center"/>
    </xf>
    <xf numFmtId="0" fontId="5" fillId="3"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0" fillId="0" borderId="0" xfId="0" applyFont="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13" fillId="3" borderId="1" xfId="0" applyFont="1" applyFill="1" applyBorder="1"/>
    <xf numFmtId="4" fontId="13" fillId="3" borderId="1" xfId="0" applyNumberFormat="1" applyFont="1" applyFill="1" applyBorder="1"/>
    <xf numFmtId="0" fontId="10" fillId="4" borderId="1" xfId="0" applyFont="1" applyFill="1" applyBorder="1" applyAlignment="1">
      <alignment horizontal="center" vertical="center"/>
    </xf>
    <xf numFmtId="0" fontId="8" fillId="4" borderId="1" xfId="0" quotePrefix="1" applyFont="1" applyFill="1" applyBorder="1" applyAlignment="1">
      <alignment horizontal="left" vertical="center" wrapText="1"/>
    </xf>
    <xf numFmtId="0" fontId="8" fillId="4" borderId="1" xfId="0" applyFont="1" applyFill="1" applyBorder="1" applyAlignment="1">
      <alignment horizontal="center" vertical="center"/>
    </xf>
    <xf numFmtId="0" fontId="0" fillId="5" borderId="1" xfId="0" applyFill="1" applyBorder="1"/>
    <xf numFmtId="4" fontId="1" fillId="0" borderId="0" xfId="0" applyNumberFormat="1" applyFont="1"/>
    <xf numFmtId="0" fontId="20" fillId="0" borderId="0" xfId="0" quotePrefix="1" applyFont="1" applyAlignment="1">
      <alignment horizontal="left"/>
    </xf>
    <xf numFmtId="0" fontId="0" fillId="5" borderId="2" xfId="0" applyFill="1" applyBorder="1"/>
    <xf numFmtId="0" fontId="9" fillId="5"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3" fillId="0" borderId="7" xfId="0" applyFont="1" applyBorder="1"/>
    <xf numFmtId="164" fontId="3" fillId="0" borderId="7" xfId="0" applyNumberFormat="1" applyFont="1" applyBorder="1"/>
    <xf numFmtId="0" fontId="1" fillId="4" borderId="1" xfId="0" quotePrefix="1" applyFont="1" applyFill="1" applyBorder="1" applyAlignment="1">
      <alignment horizontal="left" vertical="center" wrapText="1"/>
    </xf>
    <xf numFmtId="0" fontId="22" fillId="4" borderId="1" xfId="0" applyFont="1" applyFill="1" applyBorder="1" applyAlignment="1">
      <alignment horizontal="left" wrapText="1"/>
    </xf>
    <xf numFmtId="0" fontId="10" fillId="0" borderId="1" xfId="0" applyFont="1" applyBorder="1" applyAlignment="1">
      <alignment horizontal="righ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165" fontId="21" fillId="0" borderId="10" xfId="0" applyNumberFormat="1" applyFont="1" applyBorder="1" applyAlignment="1">
      <alignment horizontal="center" vertical="center"/>
    </xf>
    <xf numFmtId="165" fontId="21" fillId="0" borderId="11" xfId="0" applyNumberFormat="1" applyFont="1" applyBorder="1" applyAlignment="1">
      <alignment horizontal="center" vertical="center"/>
    </xf>
    <xf numFmtId="165" fontId="1" fillId="0" borderId="10" xfId="0" applyNumberFormat="1" applyFont="1" applyBorder="1" applyAlignment="1">
      <alignment horizontal="center" vertical="center"/>
    </xf>
    <xf numFmtId="165" fontId="1" fillId="0" borderId="11"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 fillId="0" borderId="1" xfId="0" applyNumberFormat="1" applyFont="1" applyBorder="1" applyAlignment="1">
      <alignment horizontal="center" vertical="center"/>
    </xf>
    <xf numFmtId="165" fontId="1" fillId="0" borderId="5" xfId="0" applyNumberFormat="1" applyFont="1" applyBorder="1" applyAlignment="1">
      <alignment horizontal="center" vertical="center"/>
    </xf>
    <xf numFmtId="165" fontId="24" fillId="0" borderId="2" xfId="0" applyNumberFormat="1" applyFont="1" applyBorder="1" applyAlignment="1">
      <alignment horizontal="center" vertical="center"/>
    </xf>
    <xf numFmtId="165" fontId="21" fillId="0" borderId="1" xfId="0" applyNumberFormat="1" applyFont="1" applyBorder="1" applyAlignment="1">
      <alignment horizontal="center" vertical="center"/>
    </xf>
    <xf numFmtId="165" fontId="21" fillId="0" borderId="5" xfId="0" applyNumberFormat="1" applyFont="1" applyBorder="1" applyAlignment="1">
      <alignment horizontal="center" vertical="center"/>
    </xf>
    <xf numFmtId="165" fontId="24" fillId="0" borderId="1" xfId="0" applyNumberFormat="1" applyFont="1" applyBorder="1" applyAlignment="1">
      <alignment horizontal="center" vertical="center"/>
    </xf>
    <xf numFmtId="0" fontId="1" fillId="4" borderId="1" xfId="0" applyFont="1" applyFill="1" applyBorder="1" applyAlignment="1">
      <alignment horizontal="center" vertical="center"/>
    </xf>
    <xf numFmtId="0" fontId="22" fillId="4" borderId="1" xfId="0" quotePrefix="1" applyFont="1" applyFill="1" applyBorder="1" applyAlignment="1">
      <alignment horizontal="left" wrapText="1"/>
    </xf>
    <xf numFmtId="0" fontId="3" fillId="0" borderId="1" xfId="0" applyFont="1" applyBorder="1" applyAlignment="1">
      <alignment horizontal="center"/>
    </xf>
    <xf numFmtId="0" fontId="3" fillId="0" borderId="6" xfId="0" applyFont="1" applyBorder="1" applyAlignment="1">
      <alignment horizontal="center"/>
    </xf>
    <xf numFmtId="0" fontId="20" fillId="0" borderId="0" xfId="0" quotePrefix="1" applyFont="1" applyAlignment="1">
      <alignment horizontal="left"/>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quotePrefix="1"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5" fillId="2" borderId="1" xfId="0" applyFont="1" applyFill="1" applyBorder="1" applyAlignment="1">
      <alignment horizontal="center" wrapText="1"/>
    </xf>
    <xf numFmtId="0" fontId="13" fillId="2" borderId="1" xfId="0" applyFont="1" applyFill="1" applyBorder="1" applyAlignment="1">
      <alignment horizontal="center"/>
    </xf>
    <xf numFmtId="0" fontId="13" fillId="2" borderId="4" xfId="0" applyFont="1" applyFill="1" applyBorder="1" applyAlignment="1">
      <alignment horizontal="center"/>
    </xf>
    <xf numFmtId="0" fontId="13" fillId="2" borderId="2" xfId="0" applyFont="1" applyFill="1" applyBorder="1" applyAlignment="1">
      <alignment horizontal="center"/>
    </xf>
    <xf numFmtId="0" fontId="13" fillId="2" borderId="5" xfId="0" applyFont="1" applyFill="1" applyBorder="1" applyAlignment="1">
      <alignment horizontal="center"/>
    </xf>
    <xf numFmtId="0" fontId="18" fillId="4" borderId="4" xfId="0" quotePrefix="1" applyFont="1" applyFill="1" applyBorder="1" applyAlignment="1">
      <alignment horizontal="center"/>
    </xf>
    <xf numFmtId="0" fontId="18" fillId="4" borderId="4" xfId="0" applyFont="1" applyFill="1" applyBorder="1" applyAlignment="1">
      <alignment horizont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23" fillId="0" borderId="3" xfId="0" applyNumberFormat="1" applyFont="1" applyFill="1" applyBorder="1" applyAlignment="1">
      <alignment horizontal="center" vertical="center"/>
    </xf>
    <xf numFmtId="165" fontId="23" fillId="0" borderId="1" xfId="0" applyNumberFormat="1" applyFont="1" applyFill="1" applyBorder="1" applyAlignment="1">
      <alignment horizontal="center" vertical="center"/>
    </xf>
    <xf numFmtId="0" fontId="1" fillId="0" borderId="0" xfId="0" applyFont="1" applyFill="1"/>
    <xf numFmtId="165" fontId="23"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S19"/>
  <sheetViews>
    <sheetView tabSelected="1" view="pageBreakPreview" zoomScale="130" zoomScaleNormal="130" zoomScaleSheetLayoutView="130" workbookViewId="0">
      <pane xSplit="3" topLeftCell="D1" activePane="topRight" state="frozen"/>
      <selection activeCell="C7" sqref="C7"/>
      <selection pane="topRight"/>
    </sheetView>
  </sheetViews>
  <sheetFormatPr defaultColWidth="9.140625" defaultRowHeight="12.75"/>
  <cols>
    <col min="1" max="1" width="9.140625" style="1"/>
    <col min="2" max="2" width="6.42578125" style="1" customWidth="1"/>
    <col min="3" max="3" width="45.85546875" style="1" customWidth="1"/>
    <col min="4" max="4" width="9.140625" style="1"/>
    <col min="5" max="5" width="9.140625" style="1" customWidth="1"/>
    <col min="6" max="6" width="10" style="1" bestFit="1" customWidth="1"/>
    <col min="7" max="7" width="12.7109375" style="1" bestFit="1" customWidth="1"/>
    <col min="8" max="9" width="11.42578125" style="1" bestFit="1" customWidth="1"/>
    <col min="10" max="10" width="11.5703125" style="1" customWidth="1"/>
    <col min="11" max="13" width="12.7109375" style="1" customWidth="1"/>
    <col min="14" max="14" width="11.85546875" style="1" customWidth="1"/>
    <col min="15" max="17" width="12.140625" style="1" customWidth="1"/>
    <col min="18" max="18" width="11.7109375" style="1" customWidth="1"/>
    <col min="19" max="19" width="14.42578125" style="1" customWidth="1"/>
    <col min="20" max="16384" width="9.140625" style="1"/>
  </cols>
  <sheetData>
    <row r="1" spans="1:19">
      <c r="B1" s="4" t="s">
        <v>81</v>
      </c>
    </row>
    <row r="2" spans="1:19">
      <c r="B2" s="4" t="s">
        <v>75</v>
      </c>
    </row>
    <row r="3" spans="1:19">
      <c r="B3" s="4" t="s">
        <v>68</v>
      </c>
    </row>
    <row r="5" spans="1:19" ht="15" customHeight="1" thickBot="1">
      <c r="B5" s="88"/>
      <c r="C5" s="88"/>
      <c r="D5" s="88"/>
      <c r="E5" s="88"/>
      <c r="F5" s="89"/>
      <c r="G5" s="89"/>
      <c r="H5" s="89"/>
      <c r="I5" s="89"/>
      <c r="J5" s="89"/>
      <c r="K5" s="89"/>
      <c r="L5" s="89"/>
      <c r="M5" s="89"/>
      <c r="N5" s="89"/>
      <c r="O5" s="89"/>
      <c r="P5" s="89"/>
      <c r="Q5" s="89"/>
      <c r="R5" s="88"/>
      <c r="S5" s="88"/>
    </row>
    <row r="6" spans="1:19" ht="38.25" customHeight="1">
      <c r="A6" s="71"/>
      <c r="B6" s="9"/>
      <c r="C6" s="61"/>
      <c r="D6" s="61"/>
      <c r="E6" s="64"/>
      <c r="F6" s="91"/>
      <c r="G6" s="92"/>
      <c r="H6" s="93"/>
      <c r="I6" s="94"/>
      <c r="J6" s="91"/>
      <c r="K6" s="92"/>
      <c r="L6" s="95"/>
      <c r="M6" s="96"/>
      <c r="N6" s="91"/>
      <c r="O6" s="92"/>
      <c r="P6" s="95"/>
      <c r="Q6" s="96"/>
      <c r="R6" s="104"/>
      <c r="S6" s="105"/>
    </row>
    <row r="7" spans="1:19" ht="24.95" customHeight="1">
      <c r="A7" s="8" t="s">
        <v>69</v>
      </c>
      <c r="B7" s="8" t="s">
        <v>25</v>
      </c>
      <c r="C7" s="8" t="s">
        <v>10</v>
      </c>
      <c r="D7" s="8" t="s">
        <v>8</v>
      </c>
      <c r="E7" s="65" t="s">
        <v>0</v>
      </c>
      <c r="F7" s="72"/>
      <c r="G7" s="73"/>
      <c r="H7" s="72"/>
      <c r="I7" s="73"/>
      <c r="J7" s="72"/>
      <c r="K7" s="73"/>
      <c r="L7" s="74"/>
      <c r="M7" s="74"/>
      <c r="N7" s="72"/>
      <c r="O7" s="73"/>
      <c r="P7" s="74"/>
      <c r="Q7" s="74"/>
      <c r="R7" s="106"/>
      <c r="S7" s="107"/>
    </row>
    <row r="8" spans="1:19" ht="63.75">
      <c r="A8" s="58">
        <v>1</v>
      </c>
      <c r="B8" s="58">
        <v>1</v>
      </c>
      <c r="C8" s="59" t="s">
        <v>76</v>
      </c>
      <c r="D8" s="60">
        <v>1</v>
      </c>
      <c r="E8" s="66" t="s">
        <v>0</v>
      </c>
      <c r="F8" s="75"/>
      <c r="G8" s="76"/>
      <c r="H8" s="77"/>
      <c r="I8" s="78"/>
      <c r="J8" s="77"/>
      <c r="K8" s="79"/>
      <c r="L8" s="80"/>
      <c r="M8" s="81"/>
      <c r="N8" s="77"/>
      <c r="O8" s="79"/>
      <c r="P8" s="80"/>
      <c r="Q8" s="81"/>
      <c r="R8" s="108"/>
      <c r="S8" s="109"/>
    </row>
    <row r="9" spans="1:19" s="2" customFormat="1" ht="38.25">
      <c r="A9" s="58">
        <v>2</v>
      </c>
      <c r="B9" s="58">
        <v>1</v>
      </c>
      <c r="C9" s="59" t="s">
        <v>74</v>
      </c>
      <c r="D9" s="60">
        <v>1</v>
      </c>
      <c r="E9" s="66" t="s">
        <v>0</v>
      </c>
      <c r="F9" s="75"/>
      <c r="G9" s="76"/>
      <c r="H9" s="77"/>
      <c r="I9" s="78"/>
      <c r="J9" s="77"/>
      <c r="K9" s="79"/>
      <c r="L9" s="80"/>
      <c r="M9" s="81"/>
      <c r="N9" s="77"/>
      <c r="O9" s="79"/>
      <c r="P9" s="80"/>
      <c r="Q9" s="81"/>
      <c r="R9" s="108"/>
      <c r="S9" s="109"/>
    </row>
    <row r="10" spans="1:19" s="2" customFormat="1" ht="25.5">
      <c r="A10" s="58">
        <v>3</v>
      </c>
      <c r="B10" s="58">
        <v>1</v>
      </c>
      <c r="C10" s="69" t="s">
        <v>77</v>
      </c>
      <c r="D10" s="60">
        <v>1</v>
      </c>
      <c r="E10" s="66" t="s">
        <v>0</v>
      </c>
      <c r="F10" s="77"/>
      <c r="G10" s="78"/>
      <c r="H10" s="77"/>
      <c r="I10" s="78"/>
      <c r="J10" s="77"/>
      <c r="K10" s="82"/>
      <c r="L10" s="83"/>
      <c r="M10" s="84"/>
      <c r="N10" s="77"/>
      <c r="O10" s="79"/>
      <c r="P10" s="80"/>
      <c r="Q10" s="81"/>
      <c r="R10" s="108"/>
      <c r="S10" s="109"/>
    </row>
    <row r="11" spans="1:19" s="2" customFormat="1" ht="89.25">
      <c r="A11" s="58">
        <v>4</v>
      </c>
      <c r="B11" s="58">
        <v>1</v>
      </c>
      <c r="C11" s="69" t="s">
        <v>79</v>
      </c>
      <c r="D11" s="60">
        <v>100</v>
      </c>
      <c r="E11" s="66" t="s">
        <v>72</v>
      </c>
      <c r="F11" s="77"/>
      <c r="G11" s="78"/>
      <c r="H11" s="77"/>
      <c r="I11" s="78"/>
      <c r="J11" s="77"/>
      <c r="K11" s="82"/>
      <c r="L11" s="83"/>
      <c r="M11" s="84"/>
      <c r="N11" s="77"/>
      <c r="O11" s="79"/>
      <c r="P11" s="80"/>
      <c r="Q11" s="81"/>
      <c r="R11" s="108"/>
      <c r="S11" s="109"/>
    </row>
    <row r="12" spans="1:19" ht="91.5" customHeight="1">
      <c r="A12" s="58">
        <v>5</v>
      </c>
      <c r="B12" s="58">
        <v>1</v>
      </c>
      <c r="C12" s="69" t="s">
        <v>70</v>
      </c>
      <c r="D12" s="60">
        <v>3</v>
      </c>
      <c r="E12" s="66" t="s">
        <v>49</v>
      </c>
      <c r="F12" s="77"/>
      <c r="G12" s="78"/>
      <c r="H12" s="77"/>
      <c r="I12" s="78"/>
      <c r="J12" s="77"/>
      <c r="K12" s="79"/>
      <c r="L12" s="83"/>
      <c r="M12" s="84"/>
      <c r="N12" s="77"/>
      <c r="O12" s="79"/>
      <c r="P12" s="80"/>
      <c r="Q12" s="81"/>
      <c r="R12" s="108"/>
      <c r="S12" s="109"/>
    </row>
    <row r="13" spans="1:19" ht="50.25" customHeight="1">
      <c r="A13" s="58">
        <v>6</v>
      </c>
      <c r="B13" s="58">
        <v>1</v>
      </c>
      <c r="C13" s="69" t="s">
        <v>73</v>
      </c>
      <c r="D13" s="86">
        <v>2</v>
      </c>
      <c r="E13" s="66" t="s">
        <v>71</v>
      </c>
      <c r="F13" s="75"/>
      <c r="G13" s="78"/>
      <c r="H13" s="77"/>
      <c r="I13" s="78"/>
      <c r="J13" s="77"/>
      <c r="K13" s="79"/>
      <c r="L13" s="80"/>
      <c r="M13" s="81"/>
      <c r="N13" s="77"/>
      <c r="O13" s="79"/>
      <c r="P13" s="85"/>
      <c r="Q13" s="81"/>
      <c r="R13" s="108"/>
      <c r="S13" s="109"/>
    </row>
    <row r="14" spans="1:19" ht="242.25">
      <c r="A14" s="58">
        <v>7</v>
      </c>
      <c r="B14" s="58">
        <v>1</v>
      </c>
      <c r="C14" s="70" t="s">
        <v>82</v>
      </c>
      <c r="D14" s="86">
        <v>30</v>
      </c>
      <c r="E14" s="66" t="s">
        <v>0</v>
      </c>
      <c r="F14" s="77"/>
      <c r="G14" s="78"/>
      <c r="H14" s="75"/>
      <c r="I14" s="76"/>
      <c r="J14" s="77"/>
      <c r="K14" s="82"/>
      <c r="L14" s="83"/>
      <c r="M14" s="84"/>
      <c r="N14" s="77"/>
      <c r="O14" s="79"/>
      <c r="P14" s="80"/>
      <c r="Q14" s="81"/>
      <c r="R14" s="108"/>
      <c r="S14" s="109"/>
    </row>
    <row r="15" spans="1:19" ht="63.75">
      <c r="A15" s="58">
        <v>8</v>
      </c>
      <c r="B15" s="58">
        <v>1</v>
      </c>
      <c r="C15" s="87" t="s">
        <v>83</v>
      </c>
      <c r="D15" s="86">
        <v>3</v>
      </c>
      <c r="E15" s="66" t="s">
        <v>84</v>
      </c>
      <c r="F15" s="77"/>
      <c r="G15" s="78"/>
      <c r="H15" s="75"/>
      <c r="I15" s="76"/>
      <c r="J15" s="77"/>
      <c r="K15" s="82"/>
      <c r="L15" s="83"/>
      <c r="M15" s="84"/>
      <c r="N15" s="77"/>
      <c r="O15" s="79"/>
      <c r="P15" s="80"/>
      <c r="Q15" s="81"/>
      <c r="R15" s="108"/>
      <c r="S15" s="109"/>
    </row>
    <row r="16" spans="1:19" ht="51">
      <c r="A16" s="58">
        <v>9</v>
      </c>
      <c r="B16" s="58">
        <v>1</v>
      </c>
      <c r="C16" s="70" t="s">
        <v>78</v>
      </c>
      <c r="D16" s="86">
        <v>1</v>
      </c>
      <c r="E16" s="66" t="s">
        <v>0</v>
      </c>
      <c r="F16" s="77"/>
      <c r="G16" s="78"/>
      <c r="H16" s="75"/>
      <c r="I16" s="76"/>
      <c r="J16" s="77"/>
      <c r="K16" s="82"/>
      <c r="L16" s="83"/>
      <c r="M16" s="84"/>
      <c r="N16" s="77"/>
      <c r="O16" s="79"/>
      <c r="P16" s="80"/>
      <c r="Q16" s="81"/>
      <c r="R16" s="108"/>
      <c r="S16" s="109"/>
    </row>
    <row r="17" spans="1:19" ht="72.75" customHeight="1">
      <c r="A17" s="58">
        <v>10</v>
      </c>
      <c r="B17" s="58">
        <v>1</v>
      </c>
      <c r="C17" s="69" t="s">
        <v>80</v>
      </c>
      <c r="D17" s="86">
        <v>6</v>
      </c>
      <c r="E17" s="66" t="s">
        <v>0</v>
      </c>
      <c r="F17" s="75"/>
      <c r="G17" s="78"/>
      <c r="H17" s="77"/>
      <c r="I17" s="78"/>
      <c r="J17" s="77"/>
      <c r="K17" s="79"/>
      <c r="L17" s="83"/>
      <c r="M17" s="84"/>
      <c r="N17" s="77"/>
      <c r="O17" s="79"/>
      <c r="P17" s="85"/>
      <c r="Q17" s="81"/>
      <c r="R17" s="108"/>
      <c r="S17" s="109"/>
    </row>
    <row r="18" spans="1:19" ht="15.75">
      <c r="F18" s="67"/>
      <c r="G18" s="68"/>
      <c r="K18" s="62"/>
      <c r="L18" s="62"/>
      <c r="M18" s="62"/>
      <c r="R18" s="110"/>
      <c r="S18" s="111"/>
    </row>
    <row r="19" spans="1:19" ht="15">
      <c r="A19" s="63"/>
      <c r="C19" s="90"/>
      <c r="D19" s="90"/>
      <c r="E19" s="90"/>
      <c r="F19" s="90"/>
      <c r="G19" s="90"/>
      <c r="H19" s="90"/>
      <c r="I19" s="90"/>
      <c r="J19" s="90"/>
      <c r="K19" s="90"/>
      <c r="L19" s="90"/>
      <c r="M19" s="90"/>
      <c r="N19" s="90"/>
      <c r="O19" s="90"/>
      <c r="P19" s="63"/>
      <c r="Q19" s="63"/>
      <c r="R19" s="63"/>
    </row>
  </sheetData>
  <mergeCells count="9">
    <mergeCell ref="B5:S5"/>
    <mergeCell ref="C19:O19"/>
    <mergeCell ref="F6:G6"/>
    <mergeCell ref="H6:I6"/>
    <mergeCell ref="J6:K6"/>
    <mergeCell ref="N6:O6"/>
    <mergeCell ref="R6:S6"/>
    <mergeCell ref="L6:M6"/>
    <mergeCell ref="P6:Q6"/>
  </mergeCells>
  <pageMargins left="0.70866141732283472" right="0.70866141732283472" top="0.31496062992125984" bottom="0.15748031496062992" header="0.31496062992125984" footer="0.31496062992125984"/>
  <pageSetup paperSize="9" scale="65" orientation="landscape"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view="pageBreakPreview" topLeftCell="A21" zoomScale="115" zoomScaleNormal="115" zoomScaleSheetLayoutView="115" workbookViewId="0">
      <selection activeCell="J13" sqref="J13"/>
    </sheetView>
  </sheetViews>
  <sheetFormatPr defaultRowHeight="15"/>
  <cols>
    <col min="1" max="1" width="5.5703125" bestFit="1" customWidth="1"/>
    <col min="2" max="2" width="55.7109375" customWidth="1"/>
    <col min="3" max="3" width="20.5703125" style="24" bestFit="1" customWidth="1"/>
    <col min="4" max="4" width="9.140625" style="24"/>
    <col min="7" max="7" width="11.85546875" bestFit="1" customWidth="1"/>
  </cols>
  <sheetData>
    <row r="1" spans="1:7">
      <c r="A1" s="99" t="s">
        <v>16</v>
      </c>
      <c r="B1" s="99"/>
      <c r="C1" s="99"/>
      <c r="D1" s="99"/>
      <c r="E1" s="99"/>
      <c r="F1" s="99"/>
      <c r="G1" s="99"/>
    </row>
    <row r="2" spans="1:7">
      <c r="A2" s="36"/>
      <c r="B2" s="36"/>
      <c r="C2" s="36"/>
      <c r="D2" s="36"/>
      <c r="E2" s="36"/>
      <c r="F2" s="36"/>
      <c r="G2" s="36"/>
    </row>
    <row r="3" spans="1:7">
      <c r="A3" s="98" t="s">
        <v>51</v>
      </c>
      <c r="B3" s="98"/>
      <c r="C3" s="98"/>
      <c r="D3" s="98"/>
      <c r="E3" s="98"/>
      <c r="F3" s="98"/>
      <c r="G3" s="98"/>
    </row>
    <row r="4" spans="1:7">
      <c r="A4" s="12" t="s">
        <v>25</v>
      </c>
      <c r="B4" s="11" t="s">
        <v>32</v>
      </c>
      <c r="C4" s="11" t="s">
        <v>28</v>
      </c>
      <c r="D4" s="11"/>
      <c r="E4" s="11" t="s">
        <v>27</v>
      </c>
      <c r="F4" s="10" t="s">
        <v>3</v>
      </c>
      <c r="G4" s="10" t="s">
        <v>4</v>
      </c>
    </row>
    <row r="5" spans="1:7" ht="25.5">
      <c r="A5" s="49">
        <v>1</v>
      </c>
      <c r="B5" s="26" t="s">
        <v>22</v>
      </c>
      <c r="C5" s="48" t="s">
        <v>65</v>
      </c>
      <c r="D5" s="48" t="s">
        <v>54</v>
      </c>
      <c r="E5" s="48">
        <v>25</v>
      </c>
      <c r="F5" s="50">
        <v>3.35</v>
      </c>
      <c r="G5" s="50">
        <f>F5*25</f>
        <v>83.75</v>
      </c>
    </row>
    <row r="6" spans="1:7">
      <c r="A6" s="15">
        <v>2</v>
      </c>
      <c r="B6" s="16" t="s">
        <v>30</v>
      </c>
      <c r="C6" s="25" t="s">
        <v>29</v>
      </c>
      <c r="D6" s="17" t="s">
        <v>31</v>
      </c>
      <c r="E6" s="17">
        <v>48</v>
      </c>
      <c r="F6" s="3">
        <v>6.9</v>
      </c>
      <c r="G6" s="3">
        <f>F6*12*4</f>
        <v>331.20000000000005</v>
      </c>
    </row>
    <row r="7" spans="1:7" ht="51">
      <c r="A7" s="15">
        <v>3</v>
      </c>
      <c r="B7" s="26" t="s">
        <v>44</v>
      </c>
      <c r="C7" s="25" t="s">
        <v>45</v>
      </c>
      <c r="D7" s="17" t="s">
        <v>31</v>
      </c>
      <c r="E7" s="17">
        <v>2</v>
      </c>
      <c r="F7" s="3">
        <v>25.9</v>
      </c>
      <c r="G7" s="3">
        <f>F7*2</f>
        <v>51.8</v>
      </c>
    </row>
    <row r="8" spans="1:7">
      <c r="A8" s="15">
        <v>4</v>
      </c>
      <c r="B8" s="16" t="s">
        <v>5</v>
      </c>
      <c r="C8" s="25" t="s">
        <v>33</v>
      </c>
      <c r="D8" s="17" t="s">
        <v>0</v>
      </c>
      <c r="E8" s="17">
        <v>6</v>
      </c>
      <c r="F8" s="3">
        <v>5.5</v>
      </c>
      <c r="G8" s="3">
        <f>F8*6</f>
        <v>33</v>
      </c>
    </row>
    <row r="9" spans="1:7" ht="25.5">
      <c r="A9" s="15">
        <v>5</v>
      </c>
      <c r="B9" s="16" t="s">
        <v>9</v>
      </c>
      <c r="C9" s="25" t="s">
        <v>34</v>
      </c>
      <c r="D9" s="17" t="s">
        <v>2</v>
      </c>
      <c r="E9" s="17">
        <v>12</v>
      </c>
      <c r="F9" s="3">
        <v>7.5</v>
      </c>
      <c r="G9" s="3">
        <f>F9*12</f>
        <v>90</v>
      </c>
    </row>
    <row r="10" spans="1:7" ht="51">
      <c r="A10" s="15">
        <v>6</v>
      </c>
      <c r="B10" s="16" t="s">
        <v>23</v>
      </c>
      <c r="C10" s="25" t="s">
        <v>35</v>
      </c>
      <c r="D10" s="17" t="s">
        <v>0</v>
      </c>
      <c r="E10" s="17">
        <v>24</v>
      </c>
      <c r="F10" s="3">
        <v>8.5</v>
      </c>
      <c r="G10" s="3">
        <f>F10*24</f>
        <v>204</v>
      </c>
    </row>
    <row r="11" spans="1:7" s="13" customFormat="1" ht="42" customHeight="1">
      <c r="A11" s="15">
        <v>7</v>
      </c>
      <c r="B11" s="19" t="s">
        <v>24</v>
      </c>
      <c r="C11" s="25" t="s">
        <v>35</v>
      </c>
      <c r="D11" s="17" t="s">
        <v>0</v>
      </c>
      <c r="E11" s="17">
        <v>1</v>
      </c>
      <c r="F11" s="3">
        <v>12.9</v>
      </c>
      <c r="G11" s="3">
        <v>12.9</v>
      </c>
    </row>
    <row r="12" spans="1:7" s="13" customFormat="1" ht="38.25">
      <c r="A12" s="15">
        <v>8</v>
      </c>
      <c r="B12" s="26" t="s">
        <v>6</v>
      </c>
      <c r="C12" s="25" t="s">
        <v>62</v>
      </c>
      <c r="D12" s="17" t="s">
        <v>58</v>
      </c>
      <c r="E12" s="17">
        <v>1</v>
      </c>
      <c r="F12" s="3">
        <v>11.5</v>
      </c>
      <c r="G12" s="3">
        <f>F12</f>
        <v>11.5</v>
      </c>
    </row>
    <row r="13" spans="1:7" s="13" customFormat="1" ht="25.5">
      <c r="A13" s="29">
        <v>9</v>
      </c>
      <c r="B13" s="26" t="s">
        <v>7</v>
      </c>
      <c r="C13" s="25" t="s">
        <v>61</v>
      </c>
      <c r="D13" s="17" t="s">
        <v>31</v>
      </c>
      <c r="E13" s="17">
        <v>20</v>
      </c>
      <c r="F13" s="3">
        <v>2.2000000000000002</v>
      </c>
      <c r="G13" s="3">
        <f>F13*20</f>
        <v>44</v>
      </c>
    </row>
    <row r="14" spans="1:7">
      <c r="A14" s="15">
        <v>10</v>
      </c>
      <c r="B14" s="16" t="s">
        <v>12</v>
      </c>
      <c r="C14" s="25" t="s">
        <v>36</v>
      </c>
      <c r="D14" s="17" t="s">
        <v>13</v>
      </c>
      <c r="E14" s="17">
        <v>18</v>
      </c>
      <c r="F14" s="18">
        <v>3.2</v>
      </c>
      <c r="G14" s="20">
        <f>F14*18</f>
        <v>57.6</v>
      </c>
    </row>
    <row r="15" spans="1:7" ht="25.5">
      <c r="A15" s="15">
        <v>11</v>
      </c>
      <c r="B15" s="16" t="s">
        <v>38</v>
      </c>
      <c r="C15" s="25" t="s">
        <v>37</v>
      </c>
      <c r="D15" s="21" t="s">
        <v>1</v>
      </c>
      <c r="E15" s="17">
        <v>48</v>
      </c>
      <c r="F15" s="21">
        <v>20.9</v>
      </c>
      <c r="G15" s="21">
        <f>F15*48</f>
        <v>1003.1999999999999</v>
      </c>
    </row>
    <row r="16" spans="1:7" ht="25.5">
      <c r="A16" s="15">
        <v>12</v>
      </c>
      <c r="B16" s="16" t="s">
        <v>14</v>
      </c>
      <c r="C16" s="25" t="s">
        <v>60</v>
      </c>
      <c r="D16" s="21" t="s">
        <v>0</v>
      </c>
      <c r="E16" s="17">
        <v>3</v>
      </c>
      <c r="F16" s="22">
        <v>51.9</v>
      </c>
      <c r="G16" s="23">
        <f>F16*3</f>
        <v>155.69999999999999</v>
      </c>
    </row>
    <row r="17" spans="1:7" ht="25.5">
      <c r="A17" s="15">
        <v>13</v>
      </c>
      <c r="B17" s="26" t="s">
        <v>11</v>
      </c>
      <c r="C17" s="25" t="s">
        <v>63</v>
      </c>
      <c r="D17" s="21" t="s">
        <v>64</v>
      </c>
      <c r="E17" s="17">
        <v>6</v>
      </c>
      <c r="F17" s="22">
        <v>33.9</v>
      </c>
      <c r="G17" s="23">
        <f>F17*6</f>
        <v>203.39999999999998</v>
      </c>
    </row>
    <row r="18" spans="1:7" ht="25.5">
      <c r="A18" s="15">
        <v>14</v>
      </c>
      <c r="B18" s="16" t="s">
        <v>39</v>
      </c>
      <c r="C18" s="25" t="s">
        <v>40</v>
      </c>
      <c r="D18" s="17" t="s">
        <v>41</v>
      </c>
      <c r="E18" s="17">
        <v>40</v>
      </c>
      <c r="F18" s="18">
        <v>6.9</v>
      </c>
      <c r="G18" s="20">
        <f>F18*40</f>
        <v>276</v>
      </c>
    </row>
    <row r="19" spans="1:7" ht="63.75">
      <c r="A19" s="15">
        <v>15</v>
      </c>
      <c r="B19" s="16" t="s">
        <v>42</v>
      </c>
      <c r="C19" s="21" t="s">
        <v>43</v>
      </c>
      <c r="D19" s="21" t="s">
        <v>1</v>
      </c>
      <c r="E19" s="17">
        <v>100</v>
      </c>
      <c r="F19" s="22">
        <v>14.3</v>
      </c>
      <c r="G19" s="23">
        <f>F19*100</f>
        <v>1430</v>
      </c>
    </row>
    <row r="20" spans="1:7" ht="120">
      <c r="A20" s="15">
        <v>16</v>
      </c>
      <c r="B20" s="54" t="s">
        <v>26</v>
      </c>
      <c r="C20" s="38" t="s">
        <v>47</v>
      </c>
      <c r="D20" s="55" t="s">
        <v>31</v>
      </c>
      <c r="E20" s="56">
        <v>1</v>
      </c>
      <c r="F20" s="57">
        <v>23.59</v>
      </c>
      <c r="G20" s="57">
        <v>23.59</v>
      </c>
    </row>
    <row r="21" spans="1:7">
      <c r="A21" s="53"/>
      <c r="B21" s="51"/>
      <c r="C21" s="52"/>
      <c r="E21" s="37"/>
      <c r="F21" s="57" t="s">
        <v>48</v>
      </c>
      <c r="G21" s="57">
        <f>SUM(G5:G20)</f>
        <v>4011.64</v>
      </c>
    </row>
    <row r="22" spans="1:7">
      <c r="A22" s="97" t="s">
        <v>50</v>
      </c>
      <c r="B22" s="97"/>
      <c r="C22" s="97"/>
      <c r="D22" s="97"/>
      <c r="E22" s="97"/>
      <c r="F22" s="97"/>
      <c r="G22" s="97"/>
    </row>
    <row r="23" spans="1:7">
      <c r="A23" s="12" t="s">
        <v>25</v>
      </c>
      <c r="B23" s="11" t="s">
        <v>32</v>
      </c>
      <c r="C23" s="11" t="s">
        <v>28</v>
      </c>
      <c r="D23" s="11"/>
      <c r="E23" s="11" t="s">
        <v>27</v>
      </c>
      <c r="F23" s="10" t="s">
        <v>3</v>
      </c>
      <c r="G23" s="10" t="s">
        <v>4</v>
      </c>
    </row>
    <row r="24" spans="1:7" ht="100.5">
      <c r="A24" s="6">
        <v>1</v>
      </c>
      <c r="B24" s="34" t="s">
        <v>21</v>
      </c>
      <c r="C24" s="35" t="s">
        <v>52</v>
      </c>
      <c r="D24" s="7" t="s">
        <v>49</v>
      </c>
      <c r="E24" s="7">
        <v>3</v>
      </c>
      <c r="F24" s="35">
        <v>17.899999999999999</v>
      </c>
      <c r="G24" s="35">
        <f>F24*3</f>
        <v>53.699999999999996</v>
      </c>
    </row>
    <row r="25" spans="1:7" ht="57">
      <c r="A25" s="6">
        <v>2</v>
      </c>
      <c r="B25" s="34" t="s">
        <v>66</v>
      </c>
      <c r="C25" s="35" t="s">
        <v>59</v>
      </c>
      <c r="D25" s="7" t="s">
        <v>54</v>
      </c>
      <c r="E25" s="7">
        <v>4</v>
      </c>
      <c r="F25" s="35">
        <v>7.99</v>
      </c>
      <c r="G25" s="35">
        <f>F25*4</f>
        <v>31.96</v>
      </c>
    </row>
    <row r="26" spans="1:7" ht="128.25">
      <c r="A26" s="6">
        <v>3</v>
      </c>
      <c r="B26" s="34" t="s">
        <v>17</v>
      </c>
      <c r="C26" s="35" t="s">
        <v>67</v>
      </c>
      <c r="D26" s="7" t="s">
        <v>58</v>
      </c>
      <c r="E26" s="7">
        <v>50</v>
      </c>
      <c r="F26" s="35">
        <v>16.489999999999998</v>
      </c>
      <c r="G26" s="35">
        <f>F26*50</f>
        <v>824.49999999999989</v>
      </c>
    </row>
    <row r="27" spans="1:7" ht="71.25">
      <c r="A27" s="5">
        <v>4</v>
      </c>
      <c r="B27" s="34" t="s">
        <v>18</v>
      </c>
      <c r="C27" s="35" t="s">
        <v>53</v>
      </c>
      <c r="D27" s="35" t="s">
        <v>54</v>
      </c>
      <c r="E27" s="35">
        <v>18</v>
      </c>
      <c r="F27" s="7">
        <v>4.49</v>
      </c>
      <c r="G27" s="7">
        <f>F27*18</f>
        <v>80.820000000000007</v>
      </c>
    </row>
    <row r="28" spans="1:7" ht="42.75">
      <c r="A28" s="5">
        <v>5</v>
      </c>
      <c r="B28" s="34" t="s">
        <v>15</v>
      </c>
      <c r="C28" s="35" t="s">
        <v>55</v>
      </c>
      <c r="D28" s="35" t="s">
        <v>54</v>
      </c>
      <c r="E28" s="35">
        <v>2</v>
      </c>
      <c r="F28" s="7">
        <v>4.5</v>
      </c>
      <c r="G28" s="7">
        <f>F28*2</f>
        <v>9</v>
      </c>
    </row>
    <row r="29" spans="1:7" ht="99.75">
      <c r="A29" s="5">
        <v>6</v>
      </c>
      <c r="B29" s="34" t="s">
        <v>19</v>
      </c>
      <c r="C29" s="35" t="s">
        <v>56</v>
      </c>
      <c r="D29" s="35" t="s">
        <v>31</v>
      </c>
      <c r="E29" s="35">
        <v>12</v>
      </c>
      <c r="F29" s="7">
        <v>5.0999999999999996</v>
      </c>
      <c r="G29" s="7">
        <f>F29*12</f>
        <v>61.199999999999996</v>
      </c>
    </row>
    <row r="30" spans="1:7">
      <c r="F30" s="32" t="s">
        <v>48</v>
      </c>
      <c r="G30" s="33">
        <f>SUM(G24:G29)</f>
        <v>1061.1799999999998</v>
      </c>
    </row>
  </sheetData>
  <mergeCells count="3">
    <mergeCell ref="A22:G22"/>
    <mergeCell ref="A3:G3"/>
    <mergeCell ref="A1:G1"/>
  </mergeCells>
  <pageMargins left="0.51181102362204722" right="0.51181102362204722" top="0.78740157480314965" bottom="0.78740157480314965" header="0.31496062992125984" footer="0.31496062992125984"/>
  <pageSetup paperSize="9" scale="69"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view="pageBreakPreview" topLeftCell="A7" zoomScale="115" zoomScaleNormal="100" zoomScaleSheetLayoutView="115" workbookViewId="0">
      <selection activeCell="J13" sqref="J13"/>
    </sheetView>
  </sheetViews>
  <sheetFormatPr defaultRowHeight="15"/>
  <cols>
    <col min="2" max="2" width="33.85546875" customWidth="1"/>
    <col min="3" max="3" width="12.5703125" bestFit="1" customWidth="1"/>
    <col min="4" max="4" width="6.28515625" bestFit="1" customWidth="1"/>
    <col min="5" max="5" width="8.85546875" bestFit="1" customWidth="1"/>
    <col min="6" max="6" width="10.140625" bestFit="1" customWidth="1"/>
    <col min="7" max="7" width="10.28515625" bestFit="1" customWidth="1"/>
  </cols>
  <sheetData>
    <row r="1" spans="1:7" ht="21">
      <c r="A1" s="102" t="s">
        <v>57</v>
      </c>
      <c r="B1" s="103"/>
      <c r="C1" s="103"/>
      <c r="D1" s="103"/>
      <c r="E1" s="103"/>
      <c r="F1" s="103"/>
      <c r="G1" s="103"/>
    </row>
    <row r="2" spans="1:7">
      <c r="A2" s="43"/>
      <c r="B2" s="43"/>
      <c r="C2" s="43"/>
      <c r="D2" s="43"/>
      <c r="E2" s="43"/>
      <c r="F2" s="43"/>
      <c r="G2" s="43"/>
    </row>
    <row r="3" spans="1:7">
      <c r="A3" s="100" t="s">
        <v>51</v>
      </c>
      <c r="B3" s="101"/>
      <c r="C3" s="101"/>
      <c r="D3" s="101"/>
      <c r="E3" s="101"/>
      <c r="F3" s="101"/>
      <c r="G3" s="42"/>
    </row>
    <row r="4" spans="1:7">
      <c r="A4" s="12" t="s">
        <v>25</v>
      </c>
      <c r="B4" s="11" t="s">
        <v>32</v>
      </c>
      <c r="C4" s="11" t="s">
        <v>28</v>
      </c>
      <c r="D4" s="11" t="s">
        <v>27</v>
      </c>
      <c r="E4" s="10" t="s">
        <v>3</v>
      </c>
      <c r="F4" s="10" t="s">
        <v>4</v>
      </c>
    </row>
    <row r="5" spans="1:7" ht="69" customHeight="1">
      <c r="A5" s="29">
        <v>1</v>
      </c>
      <c r="B5" s="44" t="s">
        <v>22</v>
      </c>
      <c r="C5" s="28" t="s">
        <v>46</v>
      </c>
      <c r="D5" s="38">
        <v>25</v>
      </c>
      <c r="E5" s="39">
        <v>3.49</v>
      </c>
      <c r="F5" s="39">
        <f>E5*25</f>
        <v>87.25</v>
      </c>
    </row>
    <row r="6" spans="1:7" ht="156.75">
      <c r="A6" s="29">
        <v>16</v>
      </c>
      <c r="B6" s="30" t="s">
        <v>26</v>
      </c>
      <c r="C6" s="28" t="s">
        <v>47</v>
      </c>
      <c r="D6" s="38">
        <v>1</v>
      </c>
      <c r="E6" s="39">
        <v>23.9</v>
      </c>
      <c r="F6" s="39">
        <v>23.9</v>
      </c>
    </row>
    <row r="7" spans="1:7">
      <c r="E7" s="14" t="s">
        <v>48</v>
      </c>
      <c r="F7" s="31">
        <f>SUM(F5:F6)</f>
        <v>111.15</v>
      </c>
    </row>
    <row r="10" spans="1:7">
      <c r="A10" s="97" t="s">
        <v>50</v>
      </c>
      <c r="B10" s="97"/>
      <c r="C10" s="97"/>
      <c r="D10" s="97"/>
      <c r="E10" s="97"/>
      <c r="F10" s="97"/>
      <c r="G10" s="97"/>
    </row>
    <row r="11" spans="1:7">
      <c r="A11" s="12" t="s">
        <v>25</v>
      </c>
      <c r="B11" s="11" t="s">
        <v>32</v>
      </c>
      <c r="C11" s="11" t="s">
        <v>28</v>
      </c>
      <c r="D11" s="11" t="s">
        <v>54</v>
      </c>
      <c r="E11" s="11" t="s">
        <v>27</v>
      </c>
      <c r="F11" s="10" t="s">
        <v>3</v>
      </c>
      <c r="G11" s="10" t="s">
        <v>4</v>
      </c>
    </row>
    <row r="12" spans="1:7" ht="100.5">
      <c r="A12" s="45">
        <v>2</v>
      </c>
      <c r="B12" s="34" t="s">
        <v>20</v>
      </c>
      <c r="C12" s="35" t="s">
        <v>59</v>
      </c>
      <c r="D12" s="35" t="s">
        <v>31</v>
      </c>
      <c r="E12" s="35">
        <v>4</v>
      </c>
      <c r="F12" s="46">
        <v>7.49</v>
      </c>
      <c r="G12" s="46">
        <f>F12*4</f>
        <v>29.96</v>
      </c>
    </row>
    <row r="13" spans="1:7" ht="213.75">
      <c r="A13" s="5">
        <v>3</v>
      </c>
      <c r="B13" s="34" t="s">
        <v>17</v>
      </c>
      <c r="C13" s="35" t="s">
        <v>53</v>
      </c>
      <c r="D13" s="35" t="s">
        <v>58</v>
      </c>
      <c r="E13" s="35">
        <v>50</v>
      </c>
      <c r="F13" s="35">
        <v>16.989999999999998</v>
      </c>
      <c r="G13" s="47">
        <f>F13*50</f>
        <v>849.49999999999989</v>
      </c>
    </row>
    <row r="14" spans="1:7">
      <c r="G14" s="27"/>
    </row>
    <row r="15" spans="1:7" ht="15.75">
      <c r="F15" s="40" t="s">
        <v>48</v>
      </c>
      <c r="G15" s="41">
        <f>SUM(G12:G14)</f>
        <v>879.45999999999992</v>
      </c>
    </row>
  </sheetData>
  <mergeCells count="3">
    <mergeCell ref="A10:G10"/>
    <mergeCell ref="A3:F3"/>
    <mergeCell ref="A1:G1"/>
  </mergeCells>
  <pageMargins left="0.511811024" right="0.511811024" top="0.78740157499999996" bottom="0.78740157499999996" header="0.31496062000000002" footer="0.31496062000000002"/>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Mat. para 12 meses</vt:lpstr>
      <vt:lpstr>CONTABILISTA</vt:lpstr>
      <vt:lpstr>BOZA</vt:lpstr>
      <vt:lpstr>'Mat. para 12 meses'!Area_de_impressao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Fazprev</dc:creator>
  <cp:lastModifiedBy>Suzana Salete de Souza</cp:lastModifiedBy>
  <cp:lastPrinted>2024-01-31T18:35:57Z</cp:lastPrinted>
  <dcterms:created xsi:type="dcterms:W3CDTF">2022-07-14T11:49:49Z</dcterms:created>
  <dcterms:modified xsi:type="dcterms:W3CDTF">2024-03-28T13:12:23Z</dcterms:modified>
</cp:coreProperties>
</file>